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<sst xmlns="http://schemas.openxmlformats.org/spreadsheetml/2006/main" count="139" uniqueCount="57">
  <si>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</si>
  <si>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</si>
  <si>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</si>
  <si>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</si>
  <si>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</si>
  <si>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</si>
  <si>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</si>
  <si>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</si>
  <si>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</si>
  <si>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</si>
  <si>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</si>
  <si>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</si>
  <si>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</si>
  <si>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</si>
  <si>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</si>
  <si>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</si>
  <si>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</si>
  <si>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</si>
  <si>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</si>
  <si>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</si>
  <si>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</si>
  <si>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</si>
  <si>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</si>
  <si>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</si>
  <si>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</si>
  <si>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</si>
  <si>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</si>
  <si>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</si>
  <si>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</si>
  <si>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</si>
  <si>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</si>
  <si>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</si>
  <si>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</si>
  <si>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</si>
  <si>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</si>
  <si>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</si>
  <si>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Hal Kading</t>
  </si>
  <si>
    <t>Ron Natalie</t>
  </si>
  <si>
    <t>John Damgard</t>
  </si>
  <si>
    <t>Lee Holmes</t>
  </si>
  <si>
    <t>Bruce Herrington</t>
  </si>
  <si>
    <t>Rick Mills</t>
  </si>
  <si>
    <t>Bobby Herrington</t>
  </si>
  <si>
    <t>Jeff Davis</t>
  </si>
  <si>
    <t>Dick McSpadden</t>
  </si>
  <si>
    <t>J.T. McMahon</t>
  </si>
  <si>
    <t>Ross ernest</t>
  </si>
  <si>
    <t>Jim Waldron</t>
  </si>
  <si>
    <t>Woody Woodfin</t>
  </si>
  <si>
    <t>Nick Kanakis</t>
  </si>
  <si>
    <t>Paul Wright</t>
  </si>
  <si>
    <t>Ross Ernest</t>
  </si>
  <si>
    <t>Tahj Kraus</t>
  </si>
  <si>
    <t>Robert Gaines</t>
  </si>
  <si>
    <t>Scott Burling</t>
  </si>
  <si>
    <t>Phil Finet</t>
  </si>
  <si>
    <t>Alan Judy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</si>
</sst>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194.20468557336622</c:v>
                </c:pt>
                <c:pt idx="8">
                  <c:v>186.94362017804156</c:v>
                </c:pt>
                <c:pt idx="9">
                  <c:v>183.35273573923166</c:v>
                </c:pt>
                <c:pt idx="10">
                  <c:v>178.97727272727272</c:v>
                </c:pt>
                <c:pt idx="11">
                  <c:v>178.26825127334467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178.67271695972772</c:v>
                </c:pt>
                <c:pt idx="20">
                  <c:v>178.26825127334467</c:v>
                </c:pt>
                <c:pt idx="21">
                  <c:v>169.35483870967744</c:v>
                </c:pt>
                <c:pt idx="22">
                  <c:v>178.97727272727275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176.86692869174618</c:v>
                </c:pt>
                <c:pt idx="30">
                  <c:v>175.38975501113583</c:v>
                </c:pt>
                <c:pt idx="31">
                  <c:v>163.63636363636363</c:v>
                </c:pt>
                <c:pt idx="32">
                  <c:v>168.99141630901286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320</c:v>
                </c:pt>
                <c:pt idx="2">
                  <c:v>310</c:v>
                </c:pt>
                <c:pt idx="3">
                  <c:v>310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5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4">
                  <c:v>285</c:v>
                </c:pt>
                <c:pt idx="26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  <c:pt idx="3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153.50877192982458</c:v>
                </c:pt>
                <c:pt idx="1">
                  <c:v>155.402072027627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148.1655691439323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201.40664961636827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axId val="9800544"/>
        <c:axId val="4484833"/>
      </c:scatterChart>
      <c:valAx>
        <c:axId val="9800544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484833"/>
        <c:crossesAt val="180"/>
        <c:crossBetween val="midCat"/>
        <c:dispUnits/>
        <c:majorUnit val="377.748"/>
      </c:valAx>
      <c:valAx>
        <c:axId val="4484833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0544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68</xdr:row>
      <xdr:rowOff>95250</xdr:rowOff>
    </xdr:from>
    <xdr:to>
      <xdr:col>29</xdr:col>
      <xdr:colOff>561975</xdr:colOff>
      <xdr:row>102</xdr:row>
      <xdr:rowOff>76200</xdr:rowOff>
    </xdr:to>
    <xdr:graphicFrame>
      <xdr:nvGraphicFramePr>
        <xdr:cNvPr id="1" name="Chart 1"/>
        <xdr:cNvGraphicFramePr/>
      </xdr:nvGraphicFramePr>
      <xdr:xfrm>
        <a:off x="466725" y="11134725"/>
        <a:ext cx="145827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workbookViewId="0" topLeftCell="A29">
      <selection activeCell="AA66" sqref="AA66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7" width="7.8515625" style="7" customWidth="1"/>
    <col min="28" max="28" width="9.140625" style="7" customWidth="1"/>
    <col min="29" max="16384" width="9.140625" style="1" customWidth="1"/>
  </cols>
  <sheetData>
    <row r="1" ht="12.75">
      <c r="A1" s="10" t="s">
        <v>22</v>
      </c>
    </row>
    <row r="2" ht="13.5" thickBot="1"/>
    <row r="3" spans="1:28" s="16" customFormat="1" ht="13.5" thickBot="1">
      <c r="A3" s="15" t="s">
        <v>8</v>
      </c>
      <c r="B3" s="80">
        <v>87.5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7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250</v>
      </c>
      <c r="Z4" s="6">
        <v>225</v>
      </c>
      <c r="AA4" s="6">
        <v>205</v>
      </c>
    </row>
    <row r="5" spans="1:28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IF(SUM(Q5:AA5)=0,"ERROR","")</f>
        <v>#DIV/0!</v>
      </c>
      <c r="Q5" s="79" t="e">
        <f aca="true" t="shared" si="0" ref="Q5:AA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>IF($D5=Z$4,$O5,"")</f>
      </c>
      <c r="AA5" s="79">
        <f t="shared" si="0"/>
      </c>
      <c r="AB5" s="1"/>
    </row>
    <row r="6" spans="1:28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5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5">((H6+I6/60+J6/3600)-(E6+F6/60+G6/3600))</f>
        <v>0</v>
      </c>
      <c r="O6" s="77" t="e">
        <f aca="true" t="shared" si="3" ref="O6:O65">$B$3/((H6+I6/60+J6/3600)-(E6+F6/60+G6/3600))</f>
        <v>#DIV/0!</v>
      </c>
      <c r="P6" s="11" t="str">
        <f aca="true" t="shared" si="4" ref="P6:P65">IF(SUM(Q6:AA6)=0,"ERROR","")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79">
        <f t="shared" si="0"/>
      </c>
      <c r="AB6" s="1"/>
    </row>
    <row r="7" spans="1:28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>IF($D7=X$4,$O7,"")</f>
      </c>
      <c r="Y7" s="79">
        <f>IF($D7=Y$4,$O7,"")</f>
      </c>
      <c r="Z7" s="79">
        <f t="shared" si="0"/>
      </c>
      <c r="AA7" s="79">
        <f t="shared" si="0"/>
      </c>
      <c r="AB7" s="1"/>
    </row>
    <row r="8" spans="1:28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79">
        <f t="shared" si="0"/>
      </c>
      <c r="AB8" s="1"/>
    </row>
    <row r="9" spans="1:28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5">TRUNC((N9-K9)*60)</f>
        <v>0</v>
      </c>
      <c r="M9" s="75">
        <f aca="true" t="shared" si="6" ref="M9:M65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79">
        <f t="shared" si="0"/>
      </c>
      <c r="AB9" s="1"/>
    </row>
    <row r="10" spans="1:28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79">
        <f t="shared" si="0"/>
      </c>
      <c r="AB10" s="1"/>
    </row>
    <row r="11" spans="1:28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79">
        <f t="shared" si="0"/>
      </c>
      <c r="AB11" s="1"/>
    </row>
    <row r="12" spans="1:28" ht="12.75">
      <c r="A12" s="73">
        <v>8</v>
      </c>
      <c r="B12" s="81" t="s">
        <v>34</v>
      </c>
      <c r="C12" s="81"/>
      <c r="D12" s="85">
        <v>300</v>
      </c>
      <c r="E12" s="83">
        <v>0</v>
      </c>
      <c r="F12" s="83">
        <v>-1</v>
      </c>
      <c r="G12" s="84">
        <v>0</v>
      </c>
      <c r="H12" s="85">
        <v>0</v>
      </c>
      <c r="I12" s="85">
        <v>26</v>
      </c>
      <c r="J12" s="85">
        <v>2</v>
      </c>
      <c r="K12" s="74">
        <f t="shared" si="1"/>
        <v>0</v>
      </c>
      <c r="L12" s="75">
        <f t="shared" si="5"/>
        <v>27</v>
      </c>
      <c r="M12" s="75">
        <f t="shared" si="6"/>
        <v>1.999999999999913</v>
      </c>
      <c r="N12" s="76">
        <f t="shared" si="2"/>
        <v>0.45055555555555554</v>
      </c>
      <c r="O12" s="78">
        <f t="shared" si="3"/>
        <v>194.20468557336622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194.20468557336622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79">
        <f t="shared" si="0"/>
      </c>
      <c r="AB12" s="1"/>
    </row>
    <row r="13" spans="1:28" ht="12.75">
      <c r="A13" s="73">
        <v>9</v>
      </c>
      <c r="B13" s="81" t="s">
        <v>35</v>
      </c>
      <c r="C13" s="81"/>
      <c r="D13" s="85">
        <v>300</v>
      </c>
      <c r="E13" s="83">
        <v>0</v>
      </c>
      <c r="F13" s="83">
        <v>0</v>
      </c>
      <c r="G13" s="84">
        <v>0</v>
      </c>
      <c r="H13" s="85">
        <v>0</v>
      </c>
      <c r="I13" s="85">
        <v>28</v>
      </c>
      <c r="J13" s="85">
        <v>5</v>
      </c>
      <c r="K13" s="74">
        <f t="shared" si="1"/>
        <v>0</v>
      </c>
      <c r="L13" s="75">
        <f t="shared" si="5"/>
        <v>28</v>
      </c>
      <c r="M13" s="75">
        <f t="shared" si="6"/>
        <v>4.999999999999982</v>
      </c>
      <c r="N13" s="76">
        <f t="shared" si="2"/>
        <v>0.46805555555555556</v>
      </c>
      <c r="O13" s="78">
        <f t="shared" si="3"/>
        <v>186.94362017804156</v>
      </c>
      <c r="P13" s="11">
        <f t="shared" si="4"/>
      </c>
      <c r="Q13" s="79">
        <f t="shared" si="0"/>
      </c>
      <c r="R13" s="79">
        <f t="shared" si="0"/>
      </c>
      <c r="S13" s="79">
        <f t="shared" si="0"/>
        <v>186.94362017804156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79">
        <f t="shared" si="0"/>
      </c>
      <c r="AB13" s="1"/>
    </row>
    <row r="14" spans="1:28" ht="12.75">
      <c r="A14" s="73">
        <v>10</v>
      </c>
      <c r="B14" s="81" t="s">
        <v>36</v>
      </c>
      <c r="C14" s="81"/>
      <c r="D14" s="85">
        <v>300</v>
      </c>
      <c r="E14" s="83">
        <v>0</v>
      </c>
      <c r="F14" s="83">
        <v>0</v>
      </c>
      <c r="G14" s="84">
        <v>59</v>
      </c>
      <c r="H14" s="85">
        <v>0</v>
      </c>
      <c r="I14" s="85">
        <v>29</v>
      </c>
      <c r="J14" s="85">
        <v>37</v>
      </c>
      <c r="K14" s="74">
        <f>TRUNC(N14)</f>
        <v>0</v>
      </c>
      <c r="L14" s="75">
        <f t="shared" si="5"/>
        <v>28</v>
      </c>
      <c r="M14" s="75">
        <f t="shared" si="6"/>
        <v>37.99999999999994</v>
      </c>
      <c r="N14" s="76">
        <f t="shared" si="2"/>
        <v>0.4772222222222222</v>
      </c>
      <c r="O14" s="78">
        <f t="shared" si="3"/>
        <v>183.35273573923166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183.35273573923166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79">
        <f t="shared" si="0"/>
      </c>
      <c r="AB14" s="1"/>
    </row>
    <row r="15" spans="1:28" ht="12.75">
      <c r="A15" s="73">
        <v>11</v>
      </c>
      <c r="B15" s="81" t="s">
        <v>37</v>
      </c>
      <c r="C15" s="81"/>
      <c r="D15" s="85">
        <v>300</v>
      </c>
      <c r="E15" s="83">
        <v>0</v>
      </c>
      <c r="F15" s="83">
        <v>2</v>
      </c>
      <c r="G15" s="84">
        <v>0</v>
      </c>
      <c r="H15" s="85">
        <v>0</v>
      </c>
      <c r="I15" s="85">
        <v>31</v>
      </c>
      <c r="J15" s="85">
        <v>20</v>
      </c>
      <c r="K15" s="74">
        <f>TRUNC(N15)</f>
        <v>0</v>
      </c>
      <c r="L15" s="75">
        <f t="shared" si="5"/>
        <v>29</v>
      </c>
      <c r="M15" s="75">
        <f t="shared" si="6"/>
        <v>20.000000000000128</v>
      </c>
      <c r="N15" s="76">
        <f t="shared" si="2"/>
        <v>0.48888888888888893</v>
      </c>
      <c r="O15" s="78">
        <f t="shared" si="3"/>
        <v>178.97727272727272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178.97727272727272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79">
        <f t="shared" si="0"/>
      </c>
      <c r="AB15" s="1"/>
    </row>
    <row r="16" spans="1:28" ht="12.75">
      <c r="A16" s="73">
        <v>12</v>
      </c>
      <c r="B16" s="81" t="s">
        <v>38</v>
      </c>
      <c r="C16" s="81"/>
      <c r="D16" s="85">
        <v>300</v>
      </c>
      <c r="E16" s="83">
        <v>0</v>
      </c>
      <c r="F16" s="83">
        <v>3</v>
      </c>
      <c r="G16" s="84">
        <v>0</v>
      </c>
      <c r="H16" s="85">
        <v>0</v>
      </c>
      <c r="I16" s="85">
        <v>32</v>
      </c>
      <c r="J16" s="85">
        <v>27</v>
      </c>
      <c r="K16" s="74">
        <f>TRUNC(N16)</f>
        <v>0</v>
      </c>
      <c r="L16" s="75">
        <f t="shared" si="5"/>
        <v>29</v>
      </c>
      <c r="M16" s="75">
        <f t="shared" si="6"/>
        <v>26.999999999999822</v>
      </c>
      <c r="N16" s="76">
        <f t="shared" si="2"/>
        <v>0.4908333333333333</v>
      </c>
      <c r="O16" s="78">
        <f t="shared" si="3"/>
        <v>178.26825127334467</v>
      </c>
      <c r="P16" s="11">
        <f t="shared" si="4"/>
      </c>
      <c r="Q16" s="79">
        <f t="shared" si="0"/>
      </c>
      <c r="R16" s="79">
        <f t="shared" si="0"/>
      </c>
      <c r="S16" s="79">
        <f t="shared" si="0"/>
        <v>178.26825127334467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79">
        <f t="shared" si="0"/>
      </c>
      <c r="AB16" s="1"/>
    </row>
    <row r="17" spans="1:28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e">
        <f t="shared" si="4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79">
        <f t="shared" si="0"/>
      </c>
      <c r="AB17" s="1"/>
    </row>
    <row r="18" spans="1:28" ht="12.75">
      <c r="A18" s="73">
        <v>14</v>
      </c>
      <c r="B18" s="81"/>
      <c r="C18" s="81"/>
      <c r="D18" s="85">
        <v>300</v>
      </c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e">
        <f t="shared" si="4"/>
        <v>#DIV/0!</v>
      </c>
      <c r="Q18" s="79">
        <f t="shared" si="0"/>
      </c>
      <c r="R18" s="79">
        <f t="shared" si="0"/>
      </c>
      <c r="S18" s="79" t="e">
        <f t="shared" si="0"/>
        <v>#DIV/0!</v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79">
        <f t="shared" si="0"/>
      </c>
      <c r="AB18" s="1"/>
    </row>
    <row r="19" spans="1:28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79">
        <f t="shared" si="0"/>
      </c>
      <c r="AB19" s="1"/>
    </row>
    <row r="20" spans="1:28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79">
        <f t="shared" si="0"/>
      </c>
      <c r="AB20" s="1"/>
    </row>
    <row r="21" spans="1:28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79">
        <f t="shared" si="0"/>
      </c>
      <c r="AB21" s="1"/>
    </row>
    <row r="22" spans="1:28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79">
        <f t="shared" si="0"/>
      </c>
      <c r="AB22" s="1"/>
    </row>
    <row r="23" spans="1:28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79">
        <f t="shared" si="0"/>
      </c>
      <c r="AB23" s="1"/>
    </row>
    <row r="24" spans="1:28" ht="12.75">
      <c r="A24" s="73">
        <v>20</v>
      </c>
      <c r="B24" s="81" t="s">
        <v>41</v>
      </c>
      <c r="C24" s="81"/>
      <c r="D24" s="85">
        <v>285</v>
      </c>
      <c r="E24" s="83">
        <v>0</v>
      </c>
      <c r="F24" s="83">
        <v>3</v>
      </c>
      <c r="G24" s="84">
        <v>57</v>
      </c>
      <c r="H24" s="85">
        <v>0</v>
      </c>
      <c r="I24" s="85">
        <v>33</v>
      </c>
      <c r="J24" s="85">
        <v>20</v>
      </c>
      <c r="K24" s="74">
        <f>TRUNC(N24)</f>
        <v>0</v>
      </c>
      <c r="L24" s="75">
        <f t="shared" si="7"/>
        <v>29</v>
      </c>
      <c r="M24" s="75">
        <f>(N24-(K24+L24/60))*3600</f>
        <v>23</v>
      </c>
      <c r="N24" s="76">
        <f t="shared" si="2"/>
        <v>0.4897222222222222</v>
      </c>
      <c r="O24" s="78">
        <f t="shared" si="3"/>
        <v>178.67271695972772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178.67271695972772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79">
        <f t="shared" si="0"/>
      </c>
      <c r="AB24" s="1"/>
    </row>
    <row r="25" spans="1:28" ht="12.75">
      <c r="A25" s="73">
        <v>21</v>
      </c>
      <c r="B25" s="81" t="s">
        <v>42</v>
      </c>
      <c r="C25" s="81"/>
      <c r="D25" s="85">
        <v>285</v>
      </c>
      <c r="E25" s="83">
        <v>0</v>
      </c>
      <c r="F25" s="83">
        <v>5</v>
      </c>
      <c r="G25" s="84">
        <v>0</v>
      </c>
      <c r="H25" s="85">
        <v>0</v>
      </c>
      <c r="I25" s="85">
        <v>34</v>
      </c>
      <c r="J25" s="85">
        <v>27</v>
      </c>
      <c r="K25" s="74">
        <f>TRUNC(N25)</f>
        <v>0</v>
      </c>
      <c r="L25" s="75">
        <f t="shared" si="7"/>
        <v>29</v>
      </c>
      <c r="M25" s="75">
        <f>(N25-(K25+L25/60))*3600</f>
        <v>26.999999999999822</v>
      </c>
      <c r="N25" s="76">
        <f t="shared" si="2"/>
        <v>0.4908333333333333</v>
      </c>
      <c r="O25" s="78">
        <f t="shared" si="3"/>
        <v>178.26825127334467</v>
      </c>
      <c r="P25" s="11">
        <f t="shared" si="4"/>
      </c>
      <c r="Q25" s="79">
        <f aca="true" t="shared" si="8" ref="Q25:AA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178.26825127334467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79">
        <f t="shared" si="8"/>
      </c>
      <c r="AB25" s="1"/>
    </row>
    <row r="26" spans="1:28" ht="12.75">
      <c r="A26" s="73">
        <v>22</v>
      </c>
      <c r="B26" s="81" t="s">
        <v>39</v>
      </c>
      <c r="C26" s="81"/>
      <c r="D26" s="85">
        <v>285</v>
      </c>
      <c r="E26" s="83">
        <v>0</v>
      </c>
      <c r="F26" s="83">
        <v>5</v>
      </c>
      <c r="G26" s="84">
        <v>59</v>
      </c>
      <c r="H26" s="85">
        <v>0</v>
      </c>
      <c r="I26" s="85">
        <v>36</v>
      </c>
      <c r="J26" s="85">
        <v>59</v>
      </c>
      <c r="K26" s="74">
        <f>TRUNC(N26)</f>
        <v>0</v>
      </c>
      <c r="L26" s="75">
        <f t="shared" si="7"/>
        <v>31</v>
      </c>
      <c r="M26" s="75">
        <f>(N26-(K26+L26/60))*3600</f>
        <v>-3.9968028886505635E-13</v>
      </c>
      <c r="N26" s="76">
        <f t="shared" si="2"/>
        <v>0.5166666666666666</v>
      </c>
      <c r="O26" s="78">
        <f t="shared" si="3"/>
        <v>169.35483870967744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169.35483870967744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79">
        <f t="shared" si="8"/>
      </c>
      <c r="AB26" s="1"/>
    </row>
    <row r="27" spans="1:28" ht="12.75">
      <c r="A27" s="73">
        <v>23</v>
      </c>
      <c r="B27" s="81" t="s">
        <v>52</v>
      </c>
      <c r="C27" s="81"/>
      <c r="D27" s="85">
        <v>285</v>
      </c>
      <c r="E27" s="83">
        <v>0</v>
      </c>
      <c r="F27" s="83">
        <v>7</v>
      </c>
      <c r="G27" s="84">
        <v>0</v>
      </c>
      <c r="H27" s="85">
        <v>0</v>
      </c>
      <c r="I27" s="85">
        <v>36</v>
      </c>
      <c r="J27" s="85">
        <v>20</v>
      </c>
      <c r="K27" s="74">
        <f>TRUNC(N27)</f>
        <v>0</v>
      </c>
      <c r="L27" s="75">
        <f t="shared" si="7"/>
        <v>29</v>
      </c>
      <c r="M27" s="75">
        <f>(N27-(K27+L27/60))*3600</f>
        <v>19.99999999999973</v>
      </c>
      <c r="N27" s="76">
        <f t="shared" si="2"/>
        <v>0.4888888888888888</v>
      </c>
      <c r="O27" s="78">
        <f t="shared" si="3"/>
        <v>178.97727272727275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178.97727272727275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79">
        <f t="shared" si="8"/>
      </c>
      <c r="AB27" s="1"/>
    </row>
    <row r="28" spans="1:28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79">
        <f t="shared" si="8"/>
      </c>
      <c r="AB28" s="1"/>
    </row>
    <row r="29" spans="1:28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79">
        <f t="shared" si="8"/>
      </c>
      <c r="AB29" s="1"/>
    </row>
    <row r="30" spans="1:28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79">
        <f t="shared" si="8"/>
      </c>
      <c r="AB30" s="1"/>
    </row>
    <row r="31" spans="1:28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79">
        <f t="shared" si="8"/>
      </c>
      <c r="AB31" s="1"/>
    </row>
    <row r="32" spans="1:28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79">
        <f t="shared" si="8"/>
      </c>
      <c r="AB32" s="1"/>
    </row>
    <row r="33" spans="1:28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79">
        <f t="shared" si="8"/>
      </c>
      <c r="AB33" s="1"/>
    </row>
    <row r="34" spans="1:28" ht="12.75">
      <c r="A34" s="73">
        <v>30</v>
      </c>
      <c r="B34" s="81" t="s">
        <v>44</v>
      </c>
      <c r="C34" s="81"/>
      <c r="D34" s="85">
        <v>260</v>
      </c>
      <c r="E34" s="83">
        <v>0</v>
      </c>
      <c r="F34" s="83">
        <v>8</v>
      </c>
      <c r="G34" s="84">
        <v>0</v>
      </c>
      <c r="H34" s="85">
        <v>0</v>
      </c>
      <c r="I34" s="85">
        <v>37</v>
      </c>
      <c r="J34" s="85">
        <v>41</v>
      </c>
      <c r="K34" s="74">
        <f>TRUNC(N34)</f>
        <v>0</v>
      </c>
      <c r="L34" s="75">
        <f>TRUNC((N34-K34)*60)</f>
        <v>29</v>
      </c>
      <c r="M34" s="75">
        <f>(N34-(K34+L34/60))*3600</f>
        <v>41.00000000000021</v>
      </c>
      <c r="N34" s="76">
        <f t="shared" si="2"/>
        <v>0.4947222222222223</v>
      </c>
      <c r="O34" s="78">
        <f t="shared" si="3"/>
        <v>176.86692869174618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176.86692869174618</v>
      </c>
      <c r="X34" s="79">
        <f t="shared" si="8"/>
      </c>
      <c r="Y34" s="79">
        <f t="shared" si="8"/>
      </c>
      <c r="Z34" s="79">
        <f t="shared" si="8"/>
      </c>
      <c r="AA34" s="79">
        <f t="shared" si="8"/>
      </c>
      <c r="AB34" s="1"/>
    </row>
    <row r="35" spans="1:28" ht="12.75">
      <c r="A35" s="73">
        <v>31</v>
      </c>
      <c r="B35" s="81" t="s">
        <v>45</v>
      </c>
      <c r="C35" s="81"/>
      <c r="D35" s="85">
        <v>260</v>
      </c>
      <c r="E35" s="83">
        <v>0</v>
      </c>
      <c r="F35" s="83">
        <v>10</v>
      </c>
      <c r="G35" s="84">
        <v>0</v>
      </c>
      <c r="H35" s="85">
        <v>0</v>
      </c>
      <c r="I35" s="85">
        <v>39</v>
      </c>
      <c r="J35" s="85">
        <v>56</v>
      </c>
      <c r="K35" s="74">
        <f>TRUNC(N35)</f>
        <v>0</v>
      </c>
      <c r="L35" s="75">
        <f>TRUNC((N35-K35)*60)</f>
        <v>29</v>
      </c>
      <c r="M35" s="75">
        <f>(N35-(K35+L35/60))*3600</f>
        <v>56.00000000000016</v>
      </c>
      <c r="N35" s="76">
        <f t="shared" si="2"/>
        <v>0.49888888888888894</v>
      </c>
      <c r="O35" s="78">
        <f t="shared" si="3"/>
        <v>175.38975501113583</v>
      </c>
      <c r="P35" s="11">
        <f t="shared" si="4"/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>
        <f t="shared" si="8"/>
        <v>175.38975501113583</v>
      </c>
      <c r="X35" s="79">
        <f t="shared" si="8"/>
      </c>
      <c r="Y35" s="79">
        <f t="shared" si="8"/>
      </c>
      <c r="Z35" s="79">
        <f t="shared" si="8"/>
      </c>
      <c r="AA35" s="79">
        <f t="shared" si="8"/>
      </c>
      <c r="AB35" s="1"/>
    </row>
    <row r="36" spans="1:28" ht="12.75">
      <c r="A36" s="73">
        <v>32</v>
      </c>
      <c r="B36" s="81" t="s">
        <v>46</v>
      </c>
      <c r="C36" s="81"/>
      <c r="D36" s="85">
        <v>260</v>
      </c>
      <c r="E36" s="83">
        <v>0</v>
      </c>
      <c r="F36" s="83">
        <v>9</v>
      </c>
      <c r="G36" s="84">
        <v>0</v>
      </c>
      <c r="H36" s="85">
        <v>0</v>
      </c>
      <c r="I36" s="85">
        <v>41</v>
      </c>
      <c r="J36" s="85">
        <v>5</v>
      </c>
      <c r="K36" s="74">
        <f>TRUNC(N36)</f>
        <v>0</v>
      </c>
      <c r="L36" s="75">
        <f>TRUNC((N36-K36)*60)</f>
        <v>32</v>
      </c>
      <c r="M36" s="75">
        <f>(N36-(K36+L36/60))*3600</f>
        <v>4.999999999999982</v>
      </c>
      <c r="N36" s="76">
        <f t="shared" si="2"/>
        <v>0.5347222222222222</v>
      </c>
      <c r="O36" s="78">
        <f t="shared" si="3"/>
        <v>163.63636363636363</v>
      </c>
      <c r="P36" s="11">
        <f t="shared" si="4"/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>
        <f t="shared" si="8"/>
        <v>163.63636363636363</v>
      </c>
      <c r="X36" s="79">
        <f t="shared" si="8"/>
      </c>
      <c r="Y36" s="79">
        <f t="shared" si="8"/>
      </c>
      <c r="Z36" s="79">
        <f t="shared" si="8"/>
      </c>
      <c r="AA36" s="79">
        <f t="shared" si="8"/>
      </c>
      <c r="AB36" s="1"/>
    </row>
    <row r="37" spans="1:28" ht="12.75">
      <c r="A37" s="73">
        <v>33</v>
      </c>
      <c r="B37" s="81" t="s">
        <v>53</v>
      </c>
      <c r="C37" s="81"/>
      <c r="D37" s="85">
        <v>260</v>
      </c>
      <c r="E37" s="83">
        <v>0</v>
      </c>
      <c r="F37" s="83">
        <v>11</v>
      </c>
      <c r="G37" s="84">
        <v>1</v>
      </c>
      <c r="H37" s="85">
        <v>0</v>
      </c>
      <c r="I37" s="85">
        <v>42</v>
      </c>
      <c r="J37" s="85">
        <v>5</v>
      </c>
      <c r="K37" s="74">
        <f>TRUNC(N37)</f>
        <v>0</v>
      </c>
      <c r="L37" s="75">
        <f>TRUNC((N37-K37)*60)</f>
        <v>31</v>
      </c>
      <c r="M37" s="75">
        <f>(N37-(K37+L37/60))*3600</f>
        <v>3.999999999999826</v>
      </c>
      <c r="N37" s="76">
        <f t="shared" si="2"/>
        <v>0.5177777777777778</v>
      </c>
      <c r="O37" s="78">
        <f t="shared" si="3"/>
        <v>168.99141630901286</v>
      </c>
      <c r="P37" s="11">
        <f>IF(SUM(Q37:AA37)=0,"ERROR","")</f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>
        <f t="shared" si="8"/>
        <v>168.99141630901286</v>
      </c>
      <c r="X37" s="79">
        <f t="shared" si="8"/>
      </c>
      <c r="Y37" s="79">
        <f t="shared" si="8"/>
      </c>
      <c r="Z37" s="79">
        <f t="shared" si="8"/>
      </c>
      <c r="AA37" s="79">
        <f t="shared" si="8"/>
      </c>
      <c r="AB37" s="1"/>
    </row>
    <row r="38" spans="1:28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79">
        <f t="shared" si="8"/>
      </c>
      <c r="AB38" s="1"/>
    </row>
    <row r="39" spans="1:28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79">
        <f t="shared" si="8"/>
      </c>
      <c r="AB39" s="1"/>
    </row>
    <row r="40" spans="1:28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79">
        <f t="shared" si="8"/>
      </c>
      <c r="AB40" s="1"/>
    </row>
    <row r="41" spans="1:28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79">
        <f t="shared" si="8"/>
      </c>
      <c r="AB41" s="1"/>
    </row>
    <row r="42" spans="1:28" ht="12.75">
      <c r="A42" s="73">
        <v>38</v>
      </c>
      <c r="B42" s="81" t="s">
        <v>54</v>
      </c>
      <c r="C42" s="81"/>
      <c r="D42" s="85">
        <v>250</v>
      </c>
      <c r="E42" s="85">
        <v>0</v>
      </c>
      <c r="F42" s="85">
        <v>12</v>
      </c>
      <c r="G42" s="85">
        <v>0</v>
      </c>
      <c r="H42" s="85">
        <v>0</v>
      </c>
      <c r="I42" s="85">
        <v>43</v>
      </c>
      <c r="J42" s="85">
        <v>5</v>
      </c>
      <c r="K42" s="74">
        <f t="shared" si="1"/>
        <v>0</v>
      </c>
      <c r="L42" s="75">
        <f t="shared" si="5"/>
        <v>31</v>
      </c>
      <c r="M42" s="75">
        <f t="shared" si="6"/>
        <v>4.999999999999583</v>
      </c>
      <c r="N42" s="76">
        <f t="shared" si="2"/>
        <v>0.5180555555555555</v>
      </c>
      <c r="O42" s="78">
        <f t="shared" si="3"/>
        <v>168.90080428954425</v>
      </c>
      <c r="P42" s="11">
        <f t="shared" si="4"/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  <v>168.90080428954425</v>
      </c>
      <c r="Z42" s="79">
        <f t="shared" si="8"/>
      </c>
      <c r="AA42" s="79">
        <f t="shared" si="8"/>
      </c>
      <c r="AB42" s="1"/>
    </row>
    <row r="43" spans="1:28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79">
        <f t="shared" si="8"/>
      </c>
      <c r="AB43" s="1"/>
    </row>
    <row r="44" spans="1:28" ht="12.75">
      <c r="A44" s="73">
        <v>40</v>
      </c>
      <c r="B44" s="81" t="s">
        <v>47</v>
      </c>
      <c r="C44" s="81"/>
      <c r="D44" s="85">
        <v>225</v>
      </c>
      <c r="E44" s="85">
        <v>0</v>
      </c>
      <c r="F44" s="85">
        <v>23</v>
      </c>
      <c r="G44" s="85">
        <v>29</v>
      </c>
      <c r="H44" s="85">
        <v>0</v>
      </c>
      <c r="I44" s="85">
        <v>57</v>
      </c>
      <c r="J44" s="85">
        <v>41</v>
      </c>
      <c r="K44" s="74">
        <f>TRUNC(N44)</f>
        <v>0</v>
      </c>
      <c r="L44" s="75">
        <f t="shared" si="5"/>
        <v>34</v>
      </c>
      <c r="M44" s="75">
        <f t="shared" si="6"/>
        <v>11.999999999999877</v>
      </c>
      <c r="N44" s="76">
        <f t="shared" si="2"/>
        <v>0.57</v>
      </c>
      <c r="O44" s="78">
        <f t="shared" si="3"/>
        <v>153.50877192982458</v>
      </c>
      <c r="P44" s="11">
        <f t="shared" si="4"/>
      </c>
      <c r="Q44" s="79">
        <f aca="true" t="shared" si="9" ref="Q44:AA65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</c>
      <c r="Z44" s="79">
        <f t="shared" si="9"/>
        <v>153.50877192982458</v>
      </c>
      <c r="AA44" s="79">
        <f t="shared" si="9"/>
      </c>
      <c r="AB44" s="1"/>
    </row>
    <row r="45" spans="1:28" ht="12.75">
      <c r="A45" s="73">
        <v>41</v>
      </c>
      <c r="B45" s="81" t="s">
        <v>49</v>
      </c>
      <c r="C45" s="81"/>
      <c r="D45" s="85">
        <v>225</v>
      </c>
      <c r="E45" s="85">
        <v>0</v>
      </c>
      <c r="F45" s="85">
        <v>13</v>
      </c>
      <c r="G45" s="85">
        <v>0</v>
      </c>
      <c r="H45" s="85">
        <v>0</v>
      </c>
      <c r="I45" s="85">
        <v>46</v>
      </c>
      <c r="J45" s="85">
        <v>47</v>
      </c>
      <c r="K45" s="74">
        <f>TRUNC(N45)</f>
        <v>0</v>
      </c>
      <c r="L45" s="75">
        <f t="shared" si="5"/>
        <v>33</v>
      </c>
      <c r="M45" s="75">
        <f t="shared" si="6"/>
        <v>47.000000000000156</v>
      </c>
      <c r="N45" s="76">
        <f t="shared" si="2"/>
        <v>0.5630555555555556</v>
      </c>
      <c r="O45" s="78">
        <f t="shared" si="3"/>
        <v>155.402072027627</v>
      </c>
      <c r="P45" s="11">
        <f t="shared" si="4"/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>
        <f t="shared" si="9"/>
      </c>
      <c r="Z45" s="79">
        <f t="shared" si="9"/>
        <v>155.402072027627</v>
      </c>
      <c r="AA45" s="79">
        <f t="shared" si="9"/>
      </c>
      <c r="AB45" s="1"/>
    </row>
    <row r="46" spans="1:28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79">
        <f t="shared" si="9"/>
      </c>
      <c r="AB46" s="1"/>
    </row>
    <row r="47" spans="1:28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79">
        <f t="shared" si="9"/>
      </c>
      <c r="AB47" s="1"/>
    </row>
    <row r="48" spans="1:28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79">
        <f t="shared" si="9"/>
      </c>
      <c r="AB48" s="1"/>
    </row>
    <row r="49" spans="1:28" ht="12.75">
      <c r="A49" s="73">
        <v>45</v>
      </c>
      <c r="B49" s="81" t="s">
        <v>48</v>
      </c>
      <c r="C49" s="81"/>
      <c r="D49" s="85">
        <v>205</v>
      </c>
      <c r="E49" s="85">
        <v>0</v>
      </c>
      <c r="F49" s="85">
        <v>13</v>
      </c>
      <c r="G49" s="85">
        <v>59</v>
      </c>
      <c r="H49" s="85">
        <v>0</v>
      </c>
      <c r="I49" s="85">
        <v>49</v>
      </c>
      <c r="J49" s="85">
        <v>25</v>
      </c>
      <c r="K49" s="74">
        <f>TRUNC(N49)</f>
        <v>0</v>
      </c>
      <c r="L49" s="75">
        <f t="shared" si="5"/>
        <v>35</v>
      </c>
      <c r="M49" s="75">
        <f t="shared" si="6"/>
        <v>25.999999999999666</v>
      </c>
      <c r="N49" s="76">
        <f t="shared" si="2"/>
        <v>0.5905555555555555</v>
      </c>
      <c r="O49" s="78">
        <f t="shared" si="3"/>
        <v>148.1655691439323</v>
      </c>
      <c r="P49" s="11">
        <f t="shared" si="4"/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>
        <f t="shared" si="9"/>
      </c>
      <c r="AA49" s="79">
        <f t="shared" si="9"/>
        <v>148.1655691439323</v>
      </c>
      <c r="AB49" s="1"/>
    </row>
    <row r="50" spans="1:28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>
        <f t="shared" si="9"/>
      </c>
      <c r="AA50" s="79" t="e">
        <f t="shared" si="9"/>
        <v>#DIV/0!</v>
      </c>
      <c r="AB50" s="1"/>
    </row>
    <row r="51" spans="1:28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79">
        <f t="shared" si="9"/>
      </c>
      <c r="AB51" s="1"/>
    </row>
    <row r="52" spans="1:28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79">
        <f t="shared" si="9"/>
      </c>
      <c r="AB52" s="1"/>
    </row>
    <row r="53" spans="1:28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79">
        <f t="shared" si="9"/>
      </c>
      <c r="AB53" s="1"/>
    </row>
    <row r="54" spans="1:28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/>
      <c r="Z54" s="79">
        <f t="shared" si="9"/>
      </c>
      <c r="AA54" s="79">
        <f t="shared" si="9"/>
      </c>
      <c r="AB54" s="1"/>
    </row>
    <row r="55" spans="1:28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/>
      <c r="Z55" s="79">
        <f t="shared" si="9"/>
      </c>
      <c r="AA55" s="79">
        <f t="shared" si="9"/>
      </c>
      <c r="AB55" s="1"/>
    </row>
    <row r="56" spans="1:28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IF(SUM(Q56:AA56)=0,"ERROR","")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79"/>
      <c r="AB56" s="1"/>
    </row>
    <row r="57" spans="1:28" ht="12.75">
      <c r="A57" s="73"/>
      <c r="B57" s="81"/>
      <c r="C57" s="81"/>
      <c r="D57" s="85">
        <v>300</v>
      </c>
      <c r="E57" s="85">
        <v>0</v>
      </c>
      <c r="F57" s="85">
        <v>0</v>
      </c>
      <c r="G57" s="85">
        <v>0</v>
      </c>
      <c r="H57" s="85">
        <v>0</v>
      </c>
      <c r="I57" s="85">
        <v>26</v>
      </c>
      <c r="J57" s="85">
        <v>4</v>
      </c>
      <c r="K57" s="74">
        <f t="shared" si="1"/>
        <v>0</v>
      </c>
      <c r="L57" s="75">
        <f t="shared" si="5"/>
        <v>26</v>
      </c>
      <c r="M57" s="75">
        <f t="shared" si="6"/>
        <v>4.000000000000026</v>
      </c>
      <c r="N57" s="76">
        <f t="shared" si="2"/>
        <v>0.43444444444444447</v>
      </c>
      <c r="O57" s="78">
        <f t="shared" si="3"/>
        <v>201.40664961636827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201.40664961636827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79"/>
      <c r="AB57" s="1"/>
    </row>
    <row r="58" spans="1:28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/>
      <c r="Z58" s="79">
        <f t="shared" si="9"/>
      </c>
      <c r="AA58" s="79">
        <f t="shared" si="9"/>
      </c>
      <c r="AB58" s="1"/>
    </row>
    <row r="59" spans="1:28" ht="12.75">
      <c r="A59" s="73"/>
      <c r="B59" s="81"/>
      <c r="C59" s="81"/>
      <c r="D59" s="85">
        <v>285</v>
      </c>
      <c r="E59" s="85">
        <v>0</v>
      </c>
      <c r="F59" s="85">
        <v>0</v>
      </c>
      <c r="G59" s="85">
        <v>59</v>
      </c>
      <c r="H59" s="85">
        <v>0</v>
      </c>
      <c r="I59" s="85">
        <v>29</v>
      </c>
      <c r="J59" s="85">
        <v>2</v>
      </c>
      <c r="K59" s="74">
        <f t="shared" si="1"/>
        <v>0</v>
      </c>
      <c r="L59" s="75">
        <f t="shared" si="5"/>
        <v>28</v>
      </c>
      <c r="M59" s="75">
        <f t="shared" si="6"/>
        <v>2.9999999999998694</v>
      </c>
      <c r="N59" s="76">
        <f t="shared" si="2"/>
        <v>0.46749999999999997</v>
      </c>
      <c r="O59" s="78">
        <f t="shared" si="3"/>
        <v>187.16577540106954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187.16577540106954</v>
      </c>
      <c r="V59" s="79">
        <f t="shared" si="9"/>
      </c>
      <c r="W59" s="79">
        <f t="shared" si="9"/>
      </c>
      <c r="X59" s="79">
        <f t="shared" si="9"/>
      </c>
      <c r="Y59" s="79"/>
      <c r="Z59" s="79">
        <f t="shared" si="9"/>
      </c>
      <c r="AA59" s="79">
        <f t="shared" si="9"/>
      </c>
      <c r="AB59" s="1"/>
    </row>
    <row r="60" spans="1:28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/>
      <c r="Z60" s="79">
        <f t="shared" si="9"/>
      </c>
      <c r="AA60" s="79">
        <f t="shared" si="9"/>
      </c>
      <c r="AB60" s="1"/>
    </row>
    <row r="61" spans="1:28" ht="12.75">
      <c r="A61" s="73"/>
      <c r="B61" s="81"/>
      <c r="C61" s="81"/>
      <c r="D61" s="85">
        <v>260</v>
      </c>
      <c r="E61" s="85">
        <v>0</v>
      </c>
      <c r="F61" s="85">
        <v>1</v>
      </c>
      <c r="G61" s="85">
        <v>59</v>
      </c>
      <c r="H61" s="85">
        <v>0</v>
      </c>
      <c r="I61" s="85">
        <v>30</v>
      </c>
      <c r="J61" s="85">
        <v>17</v>
      </c>
      <c r="K61" s="74">
        <f t="shared" si="1"/>
        <v>0</v>
      </c>
      <c r="L61" s="75">
        <f t="shared" si="5"/>
        <v>28</v>
      </c>
      <c r="M61" s="75">
        <f t="shared" si="6"/>
        <v>17.999999999999815</v>
      </c>
      <c r="N61" s="76">
        <f t="shared" si="2"/>
        <v>0.4716666666666666</v>
      </c>
      <c r="O61" s="78">
        <f t="shared" si="3"/>
        <v>185.5123674911661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185.5123674911661</v>
      </c>
      <c r="X61" s="79">
        <f t="shared" si="9"/>
      </c>
      <c r="Y61" s="79"/>
      <c r="Z61" s="79">
        <f t="shared" si="9"/>
      </c>
      <c r="AA61" s="79">
        <f t="shared" si="9"/>
      </c>
      <c r="AB61" s="1"/>
    </row>
    <row r="62" spans="1:28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/>
      <c r="L62" s="75"/>
      <c r="M62" s="75"/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>IF($D62=X$4,$O62,"")</f>
        <v>#DIV/0!</v>
      </c>
      <c r="Y62" s="79"/>
      <c r="Z62" s="79"/>
      <c r="AA62" s="79"/>
      <c r="AB62" s="1"/>
    </row>
    <row r="63" spans="1:28" ht="12.75">
      <c r="A63" s="73"/>
      <c r="B63" s="81"/>
      <c r="C63" s="81"/>
      <c r="D63" s="85">
        <v>250</v>
      </c>
      <c r="E63" s="85">
        <v>0</v>
      </c>
      <c r="F63" s="85">
        <v>2</v>
      </c>
      <c r="G63" s="85">
        <v>58</v>
      </c>
      <c r="H63" s="85">
        <v>0</v>
      </c>
      <c r="I63" s="85">
        <v>32</v>
      </c>
      <c r="J63" s="85">
        <v>18</v>
      </c>
      <c r="K63" s="74">
        <f t="shared" si="1"/>
        <v>0</v>
      </c>
      <c r="L63" s="75">
        <f t="shared" si="5"/>
        <v>29</v>
      </c>
      <c r="M63" s="75">
        <f t="shared" si="6"/>
        <v>19.99999999999993</v>
      </c>
      <c r="N63" s="76">
        <f t="shared" si="2"/>
        <v>0.4888888888888889</v>
      </c>
      <c r="O63" s="78">
        <f t="shared" si="3"/>
        <v>178.97727272727272</v>
      </c>
      <c r="P63" s="11"/>
      <c r="Q63" s="79"/>
      <c r="R63" s="79"/>
      <c r="S63" s="79"/>
      <c r="T63" s="79"/>
      <c r="U63" s="79"/>
      <c r="V63" s="79"/>
      <c r="W63" s="79"/>
      <c r="X63" s="79"/>
      <c r="Y63" s="79">
        <f>IF($D63=Y$4,$O63,"")</f>
        <v>178.97727272727272</v>
      </c>
      <c r="Z63" s="79"/>
      <c r="AA63" s="79"/>
      <c r="AB63" s="1"/>
    </row>
    <row r="64" spans="1:28" ht="12.75">
      <c r="A64" s="73"/>
      <c r="B64" s="81"/>
      <c r="C64" s="81"/>
      <c r="D64" s="85">
        <v>225</v>
      </c>
      <c r="E64" s="85">
        <v>0</v>
      </c>
      <c r="F64" s="85">
        <v>3</v>
      </c>
      <c r="G64" s="85">
        <v>58</v>
      </c>
      <c r="H64" s="85">
        <v>0</v>
      </c>
      <c r="I64" s="85">
        <v>36</v>
      </c>
      <c r="J64" s="85">
        <v>5</v>
      </c>
      <c r="K64" s="74">
        <f t="shared" si="1"/>
        <v>0</v>
      </c>
      <c r="L64" s="75">
        <f t="shared" si="5"/>
        <v>32</v>
      </c>
      <c r="M64" s="75">
        <f t="shared" si="6"/>
        <v>6.999999999999895</v>
      </c>
      <c r="N64" s="76">
        <f t="shared" si="2"/>
        <v>0.5352777777777777</v>
      </c>
      <c r="O64" s="78">
        <f t="shared" si="3"/>
        <v>163.4665282823041</v>
      </c>
      <c r="P64" s="11">
        <f t="shared" si="4"/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/>
      <c r="Z64" s="79">
        <f t="shared" si="9"/>
        <v>163.4665282823041</v>
      </c>
      <c r="AA64" s="79">
        <f t="shared" si="9"/>
      </c>
      <c r="AB64" s="1"/>
    </row>
    <row r="65" spans="1:28" ht="12.75">
      <c r="A65" s="73"/>
      <c r="B65" s="81"/>
      <c r="C65" s="81"/>
      <c r="D65" s="85">
        <v>205</v>
      </c>
      <c r="E65" s="85">
        <v>0</v>
      </c>
      <c r="F65" s="85">
        <v>4</v>
      </c>
      <c r="G65" s="85">
        <v>58</v>
      </c>
      <c r="H65" s="85">
        <v>0</v>
      </c>
      <c r="I65" s="85">
        <v>38</v>
      </c>
      <c r="J65" s="85">
        <v>42</v>
      </c>
      <c r="K65" s="74">
        <f t="shared" si="1"/>
        <v>0</v>
      </c>
      <c r="L65" s="75">
        <f t="shared" si="5"/>
        <v>33</v>
      </c>
      <c r="M65" s="75">
        <f t="shared" si="6"/>
        <v>43.99999999999969</v>
      </c>
      <c r="N65" s="76">
        <f t="shared" si="2"/>
        <v>0.5622222222222222</v>
      </c>
      <c r="O65" s="78">
        <f t="shared" si="3"/>
        <v>155.6324110671937</v>
      </c>
      <c r="P65" s="11">
        <f t="shared" si="4"/>
      </c>
      <c r="Q65" s="79">
        <f t="shared" si="9"/>
      </c>
      <c r="R65" s="79">
        <f t="shared" si="9"/>
      </c>
      <c r="S65" s="79">
        <f t="shared" si="9"/>
      </c>
      <c r="T65" s="79">
        <f t="shared" si="9"/>
      </c>
      <c r="U65" s="79">
        <f t="shared" si="9"/>
      </c>
      <c r="V65" s="79">
        <f t="shared" si="9"/>
      </c>
      <c r="W65" s="79">
        <f t="shared" si="9"/>
      </c>
      <c r="X65" s="79">
        <f t="shared" si="9"/>
      </c>
      <c r="Y65" s="79"/>
      <c r="Z65" s="79">
        <f t="shared" si="9"/>
      </c>
      <c r="AA65" s="79">
        <f t="shared" si="9"/>
        <v>155.6324110671937</v>
      </c>
      <c r="AB65" s="1"/>
    </row>
    <row r="66" spans="16:27" ht="12.75">
      <c r="P66" s="105" t="s">
        <v>30</v>
      </c>
      <c r="R66" s="1">
        <v>0</v>
      </c>
      <c r="S66" s="106">
        <v>0</v>
      </c>
      <c r="T66" s="106" t="e">
        <f>R8-T20</f>
        <v>#DIV/0!</v>
      </c>
      <c r="U66" s="106">
        <f>194.2-179</f>
        <v>15.199999999999989</v>
      </c>
      <c r="V66" s="106" t="e">
        <f>R8-V32</f>
        <v>#DIV/0!</v>
      </c>
      <c r="W66" s="106">
        <f>194.2-176.9</f>
        <v>17.299999999999983</v>
      </c>
      <c r="Y66" s="7">
        <f>194.2-168.9</f>
        <v>25.299999999999983</v>
      </c>
      <c r="Z66" s="106">
        <f>194.2-155.4</f>
        <v>38.79999999999998</v>
      </c>
      <c r="AA66" s="106">
        <f>194.2-148.2</f>
        <v>46</v>
      </c>
    </row>
    <row r="67" spans="16:27" ht="12.75">
      <c r="P67" s="105" t="s">
        <v>31</v>
      </c>
      <c r="Q67" s="106">
        <f>SUM(Q58:Q66)</f>
        <v>0</v>
      </c>
      <c r="R67" s="106" t="e">
        <f>SUM(R56:R66)</f>
        <v>#DIV/0!</v>
      </c>
      <c r="S67" s="106">
        <f>SUM(S57:S66)</f>
        <v>201.40664961636827</v>
      </c>
      <c r="T67" s="106" t="e">
        <f aca="true" t="shared" si="10" ref="T67:AA67">SUM(T58:T66)</f>
        <v>#DIV/0!</v>
      </c>
      <c r="U67" s="106">
        <f t="shared" si="10"/>
        <v>202.36577540106953</v>
      </c>
      <c r="V67" s="106" t="e">
        <f>SUM(V56:V66)</f>
        <v>#DIV/0!</v>
      </c>
      <c r="W67" s="106">
        <f t="shared" si="10"/>
        <v>202.81236749116607</v>
      </c>
      <c r="X67" s="106" t="e">
        <f t="shared" si="10"/>
        <v>#DIV/0!</v>
      </c>
      <c r="Y67" s="106">
        <f>SUM(Y58:Y66)</f>
        <v>204.2772727272727</v>
      </c>
      <c r="Z67" s="106">
        <f t="shared" si="10"/>
        <v>202.26652828230408</v>
      </c>
      <c r="AA67" s="106">
        <f t="shared" si="10"/>
        <v>201.6324110671937</v>
      </c>
    </row>
    <row r="69" spans="2:3" ht="12.75">
      <c r="B69" s="2"/>
      <c r="C69" s="2"/>
    </row>
    <row r="71" spans="2:3" ht="12.75">
      <c r="B71" s="2"/>
      <c r="C71" s="2"/>
    </row>
    <row r="77" spans="17:18" ht="12.75">
      <c r="Q77" s="2"/>
      <c r="R77" s="2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1" spans="17:22" ht="12.75">
      <c r="Q81" s="2"/>
      <c r="R81" s="2"/>
      <c r="S81" s="8"/>
      <c r="T81" s="8"/>
      <c r="U81" s="8"/>
      <c r="V81" s="8"/>
    </row>
    <row r="83" spans="20:22" ht="12.75">
      <c r="T83" s="8"/>
      <c r="U83" s="8"/>
      <c r="V83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">
      <selection activeCell="J24" sqref="J24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50</v>
      </c>
      <c r="C5" s="86"/>
      <c r="D5" s="86">
        <v>0</v>
      </c>
      <c r="E5" s="86">
        <v>0</v>
      </c>
      <c r="F5" s="86">
        <v>0</v>
      </c>
      <c r="G5" s="87">
        <v>1</v>
      </c>
      <c r="H5" s="88">
        <v>6</v>
      </c>
      <c r="I5" s="88">
        <v>42</v>
      </c>
      <c r="J5" s="89">
        <v>15.2</v>
      </c>
      <c r="K5" s="101">
        <f>(G5+H5/60+I5/3600)-(D5+E5/60+F5/3600)</f>
        <v>1.1116666666666668</v>
      </c>
      <c r="L5" s="102">
        <f>1000/(J5*K5)</f>
        <v>59.180935847865534</v>
      </c>
    </row>
    <row r="6" spans="1:12" ht="12.75">
      <c r="A6" s="73">
        <v>2</v>
      </c>
      <c r="B6" s="81" t="s">
        <v>34</v>
      </c>
      <c r="C6" s="90"/>
      <c r="D6" s="90">
        <v>0</v>
      </c>
      <c r="E6" s="90">
        <v>0</v>
      </c>
      <c r="F6" s="90">
        <v>31</v>
      </c>
      <c r="G6" s="91">
        <v>1</v>
      </c>
      <c r="H6" s="92">
        <v>1</v>
      </c>
      <c r="I6" s="92">
        <v>24</v>
      </c>
      <c r="J6" s="93">
        <v>12</v>
      </c>
      <c r="K6" s="103">
        <f aca="true" t="shared" si="0" ref="K6:K54">(G6+H6/60+I6/3600)-(D6+E6/60+F6/3600)</f>
        <v>1.014722222222222</v>
      </c>
      <c r="L6" s="104">
        <f aca="true" t="shared" si="1" ref="L6:L54">1000/(J6*K6)</f>
        <v>82.12428141253764</v>
      </c>
    </row>
    <row r="7" spans="1:12" ht="12.75">
      <c r="A7" s="73">
        <v>3</v>
      </c>
      <c r="B7" s="81" t="s">
        <v>35</v>
      </c>
      <c r="C7" s="90"/>
      <c r="D7" s="90">
        <v>0</v>
      </c>
      <c r="E7" s="90">
        <v>0</v>
      </c>
      <c r="F7" s="90">
        <v>1</v>
      </c>
      <c r="G7" s="91">
        <v>1</v>
      </c>
      <c r="H7" s="92">
        <v>2</v>
      </c>
      <c r="I7" s="92">
        <v>54</v>
      </c>
      <c r="J7" s="93">
        <v>15.1</v>
      </c>
      <c r="K7" s="103">
        <f t="shared" si="0"/>
        <v>1.0480555555555555</v>
      </c>
      <c r="L7" s="104">
        <f t="shared" si="1"/>
        <v>63.188602180357826</v>
      </c>
    </row>
    <row r="8" spans="1:12" ht="12.75">
      <c r="A8" s="73">
        <v>4</v>
      </c>
      <c r="B8" s="81" t="s">
        <v>36</v>
      </c>
      <c r="C8" s="90"/>
      <c r="D8" s="90">
        <v>0</v>
      </c>
      <c r="E8" s="90">
        <v>0</v>
      </c>
      <c r="F8" s="90">
        <v>2</v>
      </c>
      <c r="G8" s="91">
        <v>1</v>
      </c>
      <c r="H8" s="92">
        <v>10</v>
      </c>
      <c r="I8" s="92">
        <v>15</v>
      </c>
      <c r="J8" s="93">
        <v>14.4</v>
      </c>
      <c r="K8" s="103">
        <f t="shared" si="0"/>
        <v>1.1702777777777778</v>
      </c>
      <c r="L8" s="104">
        <f t="shared" si="1"/>
        <v>59.34013766911939</v>
      </c>
    </row>
    <row r="9" spans="1:12" ht="12.75">
      <c r="A9" s="73">
        <v>5</v>
      </c>
      <c r="B9" s="81" t="s">
        <v>37</v>
      </c>
      <c r="C9" s="90"/>
      <c r="D9" s="90">
        <v>0</v>
      </c>
      <c r="E9" s="90">
        <v>2</v>
      </c>
      <c r="F9" s="90">
        <v>31</v>
      </c>
      <c r="G9" s="91">
        <v>1</v>
      </c>
      <c r="H9" s="92">
        <v>6</v>
      </c>
      <c r="I9" s="92">
        <v>30</v>
      </c>
      <c r="J9" s="93">
        <v>15.5</v>
      </c>
      <c r="K9" s="103">
        <f t="shared" si="0"/>
        <v>1.066388888888889</v>
      </c>
      <c r="L9" s="104">
        <f t="shared" si="1"/>
        <v>60.49962607869992</v>
      </c>
    </row>
    <row r="10" spans="1:12" ht="12.75">
      <c r="A10" s="73">
        <v>6</v>
      </c>
      <c r="B10" s="81"/>
      <c r="C10" s="90"/>
      <c r="D10" s="90"/>
      <c r="E10" s="90"/>
      <c r="F10" s="90"/>
      <c r="G10" s="91"/>
      <c r="H10" s="92"/>
      <c r="I10" s="92"/>
      <c r="J10" s="93"/>
      <c r="K10" s="103">
        <f t="shared" si="0"/>
        <v>0</v>
      </c>
      <c r="L10" s="104" t="e">
        <f t="shared" si="1"/>
        <v>#DIV/0!</v>
      </c>
    </row>
    <row r="11" spans="1:12" ht="12.75">
      <c r="A11" s="73">
        <v>7</v>
      </c>
      <c r="B11" s="81" t="s">
        <v>39</v>
      </c>
      <c r="C11" s="90"/>
      <c r="D11" s="90">
        <v>0</v>
      </c>
      <c r="E11" s="90">
        <v>3</v>
      </c>
      <c r="F11" s="90">
        <v>30</v>
      </c>
      <c r="G11" s="91">
        <v>1</v>
      </c>
      <c r="H11" s="92">
        <v>14</v>
      </c>
      <c r="I11" s="92">
        <v>57</v>
      </c>
      <c r="J11" s="93">
        <v>14.5</v>
      </c>
      <c r="K11" s="103">
        <f t="shared" si="0"/>
        <v>1.1908333333333334</v>
      </c>
      <c r="L11" s="104">
        <f t="shared" si="1"/>
        <v>57.91366038464322</v>
      </c>
    </row>
    <row r="12" spans="1:12" ht="12.75">
      <c r="A12" s="73">
        <v>8</v>
      </c>
      <c r="B12" s="81"/>
      <c r="C12" s="90"/>
      <c r="D12" s="90"/>
      <c r="E12" s="90"/>
      <c r="F12" s="90"/>
      <c r="G12" s="91"/>
      <c r="H12" s="92"/>
      <c r="I12" s="92"/>
      <c r="J12" s="93"/>
      <c r="K12" s="103">
        <f t="shared" si="0"/>
        <v>0</v>
      </c>
      <c r="L12" s="104" t="e">
        <f t="shared" si="1"/>
        <v>#DIV/0!</v>
      </c>
    </row>
    <row r="13" spans="1:12" ht="12.75">
      <c r="A13" s="73">
        <v>9</v>
      </c>
      <c r="B13" s="81"/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 t="s">
        <v>42</v>
      </c>
      <c r="C14" s="90"/>
      <c r="D14" s="90">
        <v>0</v>
      </c>
      <c r="E14" s="90">
        <v>4</v>
      </c>
      <c r="F14" s="90">
        <v>31</v>
      </c>
      <c r="G14" s="91">
        <v>1</v>
      </c>
      <c r="H14" s="92">
        <v>8</v>
      </c>
      <c r="I14" s="92">
        <v>57</v>
      </c>
      <c r="J14" s="93">
        <v>15.6</v>
      </c>
      <c r="K14" s="103">
        <f t="shared" si="0"/>
        <v>1.073888888888889</v>
      </c>
      <c r="L14" s="104">
        <f t="shared" si="1"/>
        <v>59.69198933503124</v>
      </c>
    </row>
    <row r="15" spans="1:12" ht="12.75">
      <c r="A15" s="73">
        <v>11</v>
      </c>
      <c r="B15" s="81" t="s">
        <v>43</v>
      </c>
      <c r="C15" s="90"/>
      <c r="D15" s="90">
        <v>0</v>
      </c>
      <c r="E15" s="90">
        <v>6</v>
      </c>
      <c r="F15" s="90">
        <v>0</v>
      </c>
      <c r="G15" s="91">
        <v>1</v>
      </c>
      <c r="H15" s="92">
        <v>9</v>
      </c>
      <c r="I15" s="92">
        <v>44</v>
      </c>
      <c r="J15" s="93">
        <v>15.4</v>
      </c>
      <c r="K15" s="103">
        <f t="shared" si="0"/>
        <v>1.062222222222222</v>
      </c>
      <c r="L15" s="104">
        <f t="shared" si="1"/>
        <v>61.13133728196492</v>
      </c>
    </row>
    <row r="16" spans="1:12" ht="12.75">
      <c r="A16" s="73">
        <v>12</v>
      </c>
      <c r="B16" s="81" t="s">
        <v>52</v>
      </c>
      <c r="C16" s="90"/>
      <c r="D16" s="90">
        <v>0</v>
      </c>
      <c r="E16" s="90">
        <v>6</v>
      </c>
      <c r="F16" s="90">
        <v>31</v>
      </c>
      <c r="G16" s="91">
        <v>1</v>
      </c>
      <c r="H16" s="92">
        <v>12</v>
      </c>
      <c r="I16" s="92">
        <v>17</v>
      </c>
      <c r="J16" s="93">
        <v>16</v>
      </c>
      <c r="K16" s="103">
        <f t="shared" si="0"/>
        <v>1.096111111111111</v>
      </c>
      <c r="L16" s="104">
        <f t="shared" si="1"/>
        <v>57.01976685250887</v>
      </c>
    </row>
    <row r="17" spans="1:12" ht="12.75">
      <c r="A17" s="73">
        <v>13</v>
      </c>
      <c r="B17" s="81"/>
      <c r="C17" s="90"/>
      <c r="D17" s="90"/>
      <c r="E17" s="90"/>
      <c r="F17" s="90"/>
      <c r="G17" s="91"/>
      <c r="H17" s="92"/>
      <c r="I17" s="92"/>
      <c r="J17" s="93"/>
      <c r="K17" s="103">
        <f t="shared" si="0"/>
        <v>0</v>
      </c>
      <c r="L17" s="104" t="e">
        <f t="shared" si="1"/>
        <v>#DIV/0!</v>
      </c>
    </row>
    <row r="18" spans="1:12" ht="12.75">
      <c r="A18" s="73">
        <v>14</v>
      </c>
      <c r="B18" s="81" t="s">
        <v>44</v>
      </c>
      <c r="C18" s="90"/>
      <c r="D18" s="90">
        <v>0</v>
      </c>
      <c r="E18" s="90">
        <v>7</v>
      </c>
      <c r="F18" s="90">
        <v>0</v>
      </c>
      <c r="G18" s="92">
        <v>1</v>
      </c>
      <c r="H18" s="92">
        <v>12</v>
      </c>
      <c r="I18" s="92">
        <v>32</v>
      </c>
      <c r="J18" s="93">
        <v>13.9</v>
      </c>
      <c r="K18" s="103">
        <f t="shared" si="0"/>
        <v>1.0922222222222222</v>
      </c>
      <c r="L18" s="104">
        <f t="shared" si="1"/>
        <v>65.86795670279646</v>
      </c>
    </row>
    <row r="19" spans="1:12" ht="12.75">
      <c r="A19" s="73">
        <v>15</v>
      </c>
      <c r="B19" s="81" t="s">
        <v>51</v>
      </c>
      <c r="C19" s="90"/>
      <c r="D19" s="90">
        <v>0</v>
      </c>
      <c r="E19" s="90">
        <v>10</v>
      </c>
      <c r="F19" s="90">
        <v>45</v>
      </c>
      <c r="G19" s="92">
        <v>1</v>
      </c>
      <c r="H19" s="92">
        <v>22</v>
      </c>
      <c r="I19" s="92">
        <v>43</v>
      </c>
      <c r="J19" s="93">
        <v>14.6</v>
      </c>
      <c r="K19" s="103">
        <f t="shared" si="0"/>
        <v>1.1994444444444445</v>
      </c>
      <c r="L19" s="104">
        <f t="shared" si="1"/>
        <v>57.10406263681181</v>
      </c>
    </row>
    <row r="20" spans="1:12" ht="12.75">
      <c r="A20" s="73">
        <v>16</v>
      </c>
      <c r="B20" s="81" t="s">
        <v>45</v>
      </c>
      <c r="C20" s="90"/>
      <c r="D20" s="90">
        <v>0</v>
      </c>
      <c r="E20" s="90">
        <v>8</v>
      </c>
      <c r="F20" s="90">
        <v>1</v>
      </c>
      <c r="G20" s="92">
        <v>1</v>
      </c>
      <c r="H20" s="92">
        <v>15</v>
      </c>
      <c r="I20" s="92">
        <v>19</v>
      </c>
      <c r="J20" s="93">
        <v>16.4</v>
      </c>
      <c r="K20" s="103">
        <f t="shared" si="0"/>
        <v>1.1216666666666666</v>
      </c>
      <c r="L20" s="104">
        <f t="shared" si="1"/>
        <v>54.36161345268729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 t="s">
        <v>49</v>
      </c>
      <c r="C23" s="90"/>
      <c r="D23" s="90">
        <v>0</v>
      </c>
      <c r="E23" s="90">
        <v>8</v>
      </c>
      <c r="F23" s="90">
        <v>30</v>
      </c>
      <c r="G23" s="92">
        <v>1</v>
      </c>
      <c r="H23" s="92">
        <v>27</v>
      </c>
      <c r="I23" s="92">
        <v>20</v>
      </c>
      <c r="J23" s="93">
        <v>14.4</v>
      </c>
      <c r="K23" s="103">
        <f t="shared" si="0"/>
        <v>1.3138888888888889</v>
      </c>
      <c r="L23" s="104">
        <f t="shared" si="1"/>
        <v>52.85412262156448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V12" sqref="V12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50</v>
      </c>
      <c r="C6" s="94"/>
      <c r="D6" s="95">
        <v>0</v>
      </c>
      <c r="E6" s="95">
        <v>58</v>
      </c>
      <c r="F6" s="95">
        <v>12</v>
      </c>
      <c r="G6" s="98">
        <f>D6+E6/60+F6/3600</f>
        <v>0.97</v>
      </c>
      <c r="H6" s="95">
        <v>20.2</v>
      </c>
      <c r="I6" s="95">
        <v>0</v>
      </c>
      <c r="J6" s="95">
        <v>15</v>
      </c>
      <c r="K6" s="95">
        <v>20</v>
      </c>
      <c r="L6" s="98">
        <f>I6+J6/60+K6/3600</f>
        <v>0.25555555555555554</v>
      </c>
      <c r="M6" s="95">
        <v>1</v>
      </c>
      <c r="N6" s="95">
        <v>14</v>
      </c>
      <c r="O6" s="95">
        <v>56</v>
      </c>
      <c r="P6" s="95">
        <v>19.7</v>
      </c>
      <c r="Q6" s="98">
        <f>M6+N6/60+O6/3600</f>
        <v>1.248888888888889</v>
      </c>
      <c r="R6" s="99">
        <f>TRUNC(U6)</f>
        <v>0</v>
      </c>
      <c r="S6" s="99">
        <f>TRUNC((U6-R6)*60)</f>
        <v>59</v>
      </c>
      <c r="T6" s="99">
        <f>(U6-R6-S6/60)*3600</f>
        <v>36.00000000000043</v>
      </c>
      <c r="U6" s="98">
        <f aca="true" t="shared" si="0" ref="U6:U54">Q6-L6</f>
        <v>0.9933333333333334</v>
      </c>
      <c r="V6" s="100">
        <f>5*3600*ABS(G6-U6)+250*ABS(H6-P6)</f>
        <v>545.0000000000017</v>
      </c>
    </row>
    <row r="7" spans="1:22" ht="12.75">
      <c r="A7" s="73">
        <v>2</v>
      </c>
      <c r="B7" s="81" t="s">
        <v>34</v>
      </c>
      <c r="C7" s="96"/>
      <c r="D7" s="97">
        <v>1</v>
      </c>
      <c r="E7" s="97">
        <v>4</v>
      </c>
      <c r="F7" s="97">
        <v>30</v>
      </c>
      <c r="G7" s="98">
        <f aca="true" t="shared" si="1" ref="G7:G13">D7+E7/60+F7/3600</f>
        <v>1.075</v>
      </c>
      <c r="H7" s="97">
        <v>13.4</v>
      </c>
      <c r="I7" s="97">
        <v>0</v>
      </c>
      <c r="J7" s="97">
        <v>15</v>
      </c>
      <c r="K7" s="97">
        <v>46</v>
      </c>
      <c r="L7" s="98">
        <f aca="true" t="shared" si="2" ref="L7:L54">I7+J7/60+K7/3600</f>
        <v>0.2627777777777778</v>
      </c>
      <c r="M7" s="97">
        <v>1</v>
      </c>
      <c r="N7" s="97">
        <v>22</v>
      </c>
      <c r="O7" s="97">
        <v>23</v>
      </c>
      <c r="P7" s="97">
        <v>13.9</v>
      </c>
      <c r="Q7" s="98">
        <f aca="true" t="shared" si="3" ref="Q7:Q54">M7+N7/60+O7/3600</f>
        <v>1.3730555555555557</v>
      </c>
      <c r="R7" s="99">
        <f aca="true" t="shared" si="4" ref="R7:R54">TRUNC(U7)</f>
        <v>1</v>
      </c>
      <c r="S7" s="99">
        <f aca="true" t="shared" si="5" ref="S7:S54">TRUNC((U7-R7)*60)</f>
        <v>6</v>
      </c>
      <c r="T7" s="99">
        <f aca="true" t="shared" si="6" ref="T7:T54">(U7-R7-S7/60)*3600</f>
        <v>37.00000000000049</v>
      </c>
      <c r="U7" s="98">
        <f t="shared" si="0"/>
        <v>1.110277777777778</v>
      </c>
      <c r="V7" s="100">
        <f aca="true" t="shared" si="7" ref="V7:V54">5*3600*ABS(G7-U7)+250*ABS(H7-P7)</f>
        <v>760.0000000000033</v>
      </c>
    </row>
    <row r="8" spans="1:22" ht="12.75">
      <c r="A8" s="73">
        <v>3</v>
      </c>
      <c r="B8" s="81" t="s">
        <v>35</v>
      </c>
      <c r="C8" s="96"/>
      <c r="D8" s="97">
        <v>1</v>
      </c>
      <c r="E8" s="97">
        <v>4</v>
      </c>
      <c r="F8" s="97">
        <v>43</v>
      </c>
      <c r="G8" s="98">
        <f t="shared" si="1"/>
        <v>1.0786111111111112</v>
      </c>
      <c r="H8" s="97">
        <v>16.6</v>
      </c>
      <c r="I8" s="97">
        <v>0</v>
      </c>
      <c r="J8" s="97">
        <v>16</v>
      </c>
      <c r="K8" s="97">
        <v>16</v>
      </c>
      <c r="L8" s="98">
        <f t="shared" si="2"/>
        <v>0.2711111111111111</v>
      </c>
      <c r="M8" s="97">
        <v>1</v>
      </c>
      <c r="N8" s="97">
        <v>23</v>
      </c>
      <c r="O8" s="97">
        <v>13</v>
      </c>
      <c r="P8" s="97">
        <v>16.1</v>
      </c>
      <c r="Q8" s="98">
        <f t="shared" si="3"/>
        <v>1.3869444444444443</v>
      </c>
      <c r="R8" s="99">
        <f t="shared" si="4"/>
        <v>1</v>
      </c>
      <c r="S8" s="99">
        <f t="shared" si="5"/>
        <v>6</v>
      </c>
      <c r="T8" s="99">
        <f t="shared" si="6"/>
        <v>56.999999999999616</v>
      </c>
      <c r="U8" s="98">
        <f t="shared" si="0"/>
        <v>1.1158333333333332</v>
      </c>
      <c r="V8" s="100">
        <f t="shared" si="7"/>
        <v>794.9999999999968</v>
      </c>
    </row>
    <row r="9" spans="1:22" ht="12.75">
      <c r="A9" s="73">
        <v>4</v>
      </c>
      <c r="B9" s="81" t="s">
        <v>36</v>
      </c>
      <c r="C9" s="96"/>
      <c r="D9" s="97">
        <v>1</v>
      </c>
      <c r="E9" s="97">
        <v>2</v>
      </c>
      <c r="F9" s="97">
        <v>0</v>
      </c>
      <c r="G9" s="98">
        <f t="shared" si="1"/>
        <v>1.0333333333333334</v>
      </c>
      <c r="H9" s="97">
        <v>12.7</v>
      </c>
      <c r="I9" s="97">
        <v>0</v>
      </c>
      <c r="J9" s="97">
        <v>16</v>
      </c>
      <c r="K9" s="97">
        <v>44</v>
      </c>
      <c r="L9" s="98">
        <f t="shared" si="2"/>
        <v>0.2788888888888889</v>
      </c>
      <c r="M9" s="97">
        <v>1</v>
      </c>
      <c r="N9" s="97">
        <v>30</v>
      </c>
      <c r="O9" s="97">
        <v>11</v>
      </c>
      <c r="P9" s="97">
        <v>14.6</v>
      </c>
      <c r="Q9" s="98">
        <f t="shared" si="3"/>
        <v>1.5030555555555556</v>
      </c>
      <c r="R9" s="99">
        <f t="shared" si="4"/>
        <v>1</v>
      </c>
      <c r="S9" s="99">
        <f t="shared" si="5"/>
        <v>13</v>
      </c>
      <c r="T9" s="99">
        <f t="shared" si="6"/>
        <v>26.999999999999822</v>
      </c>
      <c r="U9" s="98">
        <f t="shared" si="0"/>
        <v>1.2241666666666666</v>
      </c>
      <c r="V9" s="100">
        <f t="shared" si="7"/>
        <v>3909.9999999999973</v>
      </c>
    </row>
    <row r="10" spans="1:22" ht="12.75">
      <c r="A10" s="73">
        <v>5</v>
      </c>
      <c r="B10" s="81" t="s">
        <v>40</v>
      </c>
      <c r="C10" s="96"/>
      <c r="D10" s="97">
        <v>1</v>
      </c>
      <c r="E10" s="97">
        <v>5</v>
      </c>
      <c r="F10" s="97">
        <v>0</v>
      </c>
      <c r="G10" s="98">
        <f t="shared" si="1"/>
        <v>1.0833333333333333</v>
      </c>
      <c r="H10" s="97">
        <v>17.8</v>
      </c>
      <c r="I10" s="97">
        <v>0</v>
      </c>
      <c r="J10" s="97">
        <v>17</v>
      </c>
      <c r="K10" s="97">
        <v>14</v>
      </c>
      <c r="L10" s="98">
        <f t="shared" si="2"/>
        <v>0.2872222222222222</v>
      </c>
      <c r="M10" s="97">
        <v>1</v>
      </c>
      <c r="N10" s="97">
        <v>29</v>
      </c>
      <c r="O10" s="97">
        <v>49</v>
      </c>
      <c r="P10" s="97">
        <v>19.9</v>
      </c>
      <c r="Q10" s="98">
        <f t="shared" si="3"/>
        <v>1.4969444444444444</v>
      </c>
      <c r="R10" s="99">
        <f t="shared" si="4"/>
        <v>1</v>
      </c>
      <c r="S10" s="99">
        <f t="shared" si="5"/>
        <v>12</v>
      </c>
      <c r="T10" s="99">
        <f t="shared" si="6"/>
        <v>34.99999999999967</v>
      </c>
      <c r="U10" s="98">
        <f t="shared" si="0"/>
        <v>1.2097222222222221</v>
      </c>
      <c r="V10" s="100">
        <f t="shared" si="7"/>
        <v>2799.9999999999995</v>
      </c>
    </row>
    <row r="11" spans="1:22" ht="12.75">
      <c r="A11" s="73">
        <v>6</v>
      </c>
      <c r="B11" s="81" t="s">
        <v>39</v>
      </c>
      <c r="C11" s="96"/>
      <c r="D11" s="97">
        <v>1</v>
      </c>
      <c r="E11" s="97">
        <v>25</v>
      </c>
      <c r="F11" s="97">
        <v>0</v>
      </c>
      <c r="G11" s="98">
        <f t="shared" si="1"/>
        <v>1.4166666666666667</v>
      </c>
      <c r="H11" s="97">
        <v>21</v>
      </c>
      <c r="I11" s="97">
        <v>0</v>
      </c>
      <c r="J11" s="97">
        <v>17</v>
      </c>
      <c r="K11" s="97">
        <v>44</v>
      </c>
      <c r="L11" s="98">
        <f t="shared" si="2"/>
        <v>0.29555555555555557</v>
      </c>
      <c r="M11" s="97">
        <v>1</v>
      </c>
      <c r="N11" s="97">
        <v>43</v>
      </c>
      <c r="O11" s="97">
        <v>26</v>
      </c>
      <c r="P11" s="97">
        <v>20.7</v>
      </c>
      <c r="Q11" s="98">
        <f>M11+N11/60+O11/3600</f>
        <v>1.723888888888889</v>
      </c>
      <c r="R11" s="99">
        <f>TRUNC(U11)</f>
        <v>1</v>
      </c>
      <c r="S11" s="99">
        <f>TRUNC((U11-R11)*60)</f>
        <v>25</v>
      </c>
      <c r="T11" s="99">
        <f>(U11-R11-S11/60)*3600</f>
        <v>42.00000000000037</v>
      </c>
      <c r="U11" s="98">
        <f>Q11-L11</f>
        <v>1.4283333333333335</v>
      </c>
      <c r="V11" s="100">
        <f t="shared" si="7"/>
        <v>285.000000000001</v>
      </c>
    </row>
    <row r="12" spans="1:22" ht="12.75">
      <c r="A12" s="73">
        <v>7</v>
      </c>
      <c r="B12" s="81" t="s">
        <v>41</v>
      </c>
      <c r="C12" s="96"/>
      <c r="D12" s="97">
        <v>1</v>
      </c>
      <c r="E12" s="97">
        <v>10</v>
      </c>
      <c r="F12" s="97">
        <v>0</v>
      </c>
      <c r="G12" s="98">
        <f t="shared" si="1"/>
        <v>1.1666666666666667</v>
      </c>
      <c r="H12" s="97">
        <v>17.2</v>
      </c>
      <c r="I12" s="97">
        <v>0</v>
      </c>
      <c r="J12" s="97">
        <v>18</v>
      </c>
      <c r="K12" s="97">
        <v>15</v>
      </c>
      <c r="L12" s="98">
        <f t="shared" si="2"/>
        <v>0.30416666666666664</v>
      </c>
      <c r="M12" s="97">
        <v>1</v>
      </c>
      <c r="N12" s="97">
        <v>29</v>
      </c>
      <c r="O12" s="97">
        <v>10</v>
      </c>
      <c r="P12" s="97">
        <v>17.4</v>
      </c>
      <c r="Q12" s="98">
        <f t="shared" si="3"/>
        <v>1.4861111111111112</v>
      </c>
      <c r="R12" s="99">
        <f t="shared" si="4"/>
        <v>1</v>
      </c>
      <c r="S12" s="99">
        <f t="shared" si="5"/>
        <v>10</v>
      </c>
      <c r="T12" s="99">
        <f t="shared" si="6"/>
        <v>55.00000000000011</v>
      </c>
      <c r="U12" s="98">
        <f t="shared" si="0"/>
        <v>1.1819444444444445</v>
      </c>
      <c r="V12" s="100">
        <f t="shared" si="7"/>
        <v>324.99999999999886</v>
      </c>
    </row>
    <row r="13" spans="1:22" ht="12.75">
      <c r="A13" s="73">
        <v>8</v>
      </c>
      <c r="B13" s="81" t="s">
        <v>42</v>
      </c>
      <c r="C13" s="96"/>
      <c r="D13" s="97">
        <v>1</v>
      </c>
      <c r="E13" s="97">
        <v>9</v>
      </c>
      <c r="F13" s="97">
        <v>0</v>
      </c>
      <c r="G13" s="98">
        <f t="shared" si="1"/>
        <v>1.15</v>
      </c>
      <c r="H13" s="97">
        <v>17.3</v>
      </c>
      <c r="I13" s="97">
        <v>0</v>
      </c>
      <c r="J13" s="97">
        <v>19</v>
      </c>
      <c r="K13" s="97">
        <v>15</v>
      </c>
      <c r="L13" s="98">
        <f t="shared" si="2"/>
        <v>0.3208333333333333</v>
      </c>
      <c r="M13" s="97">
        <v>1</v>
      </c>
      <c r="N13" s="97">
        <v>30</v>
      </c>
      <c r="O13" s="97">
        <v>40</v>
      </c>
      <c r="P13" s="97">
        <v>19.4</v>
      </c>
      <c r="Q13" s="98">
        <f t="shared" si="3"/>
        <v>1.511111111111111</v>
      </c>
      <c r="R13" s="99">
        <f t="shared" si="4"/>
        <v>1</v>
      </c>
      <c r="S13" s="99">
        <f t="shared" si="5"/>
        <v>11</v>
      </c>
      <c r="T13" s="100">
        <f t="shared" si="6"/>
        <v>25.00000000000001</v>
      </c>
      <c r="U13" s="98">
        <f t="shared" si="0"/>
        <v>1.1902777777777778</v>
      </c>
      <c r="V13" s="100">
        <f t="shared" si="7"/>
        <v>1250.000000000001</v>
      </c>
    </row>
    <row r="14" spans="1:22" ht="12.75">
      <c r="A14" s="73">
        <v>9</v>
      </c>
      <c r="B14" s="81" t="s">
        <v>43</v>
      </c>
      <c r="C14" s="96"/>
      <c r="D14" s="97">
        <v>1</v>
      </c>
      <c r="E14" s="97">
        <v>10</v>
      </c>
      <c r="F14" s="97">
        <v>30</v>
      </c>
      <c r="G14" s="98">
        <f aca="true" t="shared" si="8" ref="G14:G54">D14+E14/60+F14/3600</f>
        <v>1.175</v>
      </c>
      <c r="H14" s="97">
        <v>16.5</v>
      </c>
      <c r="I14" s="97">
        <v>0</v>
      </c>
      <c r="J14" s="97">
        <v>20</v>
      </c>
      <c r="K14" s="97">
        <v>15</v>
      </c>
      <c r="L14" s="98">
        <f t="shared" si="2"/>
        <v>0.33749999999999997</v>
      </c>
      <c r="M14" s="97">
        <v>1</v>
      </c>
      <c r="N14" s="97">
        <v>32</v>
      </c>
      <c r="O14" s="97">
        <v>1</v>
      </c>
      <c r="P14" s="97">
        <v>17</v>
      </c>
      <c r="Q14" s="98">
        <f t="shared" si="3"/>
        <v>1.533611111111111</v>
      </c>
      <c r="R14" s="99">
        <f t="shared" si="4"/>
        <v>1</v>
      </c>
      <c r="S14" s="99">
        <f t="shared" si="5"/>
        <v>11</v>
      </c>
      <c r="T14" s="99">
        <f t="shared" si="6"/>
        <v>46.0000000000001</v>
      </c>
      <c r="U14" s="98">
        <f t="shared" si="0"/>
        <v>1.1961111111111111</v>
      </c>
      <c r="V14" s="100">
        <f t="shared" si="7"/>
        <v>504.99999999999943</v>
      </c>
    </row>
    <row r="15" spans="1:22" ht="12.75">
      <c r="A15" s="73">
        <v>10</v>
      </c>
      <c r="B15" s="81" t="s">
        <v>52</v>
      </c>
      <c r="C15" s="96"/>
      <c r="D15" s="97">
        <v>1</v>
      </c>
      <c r="E15" s="97">
        <v>9</v>
      </c>
      <c r="F15" s="97">
        <v>0</v>
      </c>
      <c r="G15" s="98">
        <f t="shared" si="8"/>
        <v>1.15</v>
      </c>
      <c r="H15" s="97">
        <v>18.6</v>
      </c>
      <c r="I15" s="97">
        <v>0</v>
      </c>
      <c r="J15" s="97">
        <v>20</v>
      </c>
      <c r="K15" s="97">
        <v>45</v>
      </c>
      <c r="L15" s="98">
        <f t="shared" si="2"/>
        <v>0.3458333333333333</v>
      </c>
      <c r="M15" s="97">
        <v>1</v>
      </c>
      <c r="N15" s="97">
        <v>29</v>
      </c>
      <c r="O15" s="97">
        <v>51</v>
      </c>
      <c r="P15" s="97">
        <v>19.9</v>
      </c>
      <c r="Q15" s="98">
        <f t="shared" si="3"/>
        <v>1.4975</v>
      </c>
      <c r="R15" s="99">
        <f t="shared" si="4"/>
        <v>1</v>
      </c>
      <c r="S15" s="99">
        <f t="shared" si="5"/>
        <v>9</v>
      </c>
      <c r="T15" s="99">
        <f t="shared" si="6"/>
        <v>6.000000000000638</v>
      </c>
      <c r="U15" s="98">
        <f t="shared" si="0"/>
        <v>1.1516666666666668</v>
      </c>
      <c r="V15" s="100">
        <f t="shared" si="7"/>
        <v>355.000000000004</v>
      </c>
    </row>
    <row r="16" spans="1:22" ht="12.75">
      <c r="A16" s="73">
        <v>11</v>
      </c>
      <c r="B16" s="81" t="s">
        <v>55</v>
      </c>
      <c r="C16" s="96"/>
      <c r="D16" s="97">
        <v>1</v>
      </c>
      <c r="E16" s="97">
        <v>20</v>
      </c>
      <c r="F16" s="97">
        <v>23</v>
      </c>
      <c r="G16" s="98">
        <f t="shared" si="8"/>
        <v>1.3397222222222223</v>
      </c>
      <c r="H16" s="97">
        <v>20.1</v>
      </c>
      <c r="I16" s="97">
        <v>0</v>
      </c>
      <c r="J16" s="97">
        <v>21</v>
      </c>
      <c r="K16" s="97">
        <v>14</v>
      </c>
      <c r="L16" s="98">
        <f t="shared" si="2"/>
        <v>0.35388888888888886</v>
      </c>
      <c r="M16" s="97">
        <v>1</v>
      </c>
      <c r="N16" s="97">
        <v>39</v>
      </c>
      <c r="O16" s="97">
        <v>32</v>
      </c>
      <c r="P16" s="97">
        <v>22.4</v>
      </c>
      <c r="Q16" s="98">
        <f t="shared" si="3"/>
        <v>1.6588888888888889</v>
      </c>
      <c r="R16" s="99">
        <f t="shared" si="4"/>
        <v>1</v>
      </c>
      <c r="S16" s="99">
        <f t="shared" si="5"/>
        <v>18</v>
      </c>
      <c r="T16" s="99">
        <f t="shared" si="6"/>
        <v>17.999999999999815</v>
      </c>
      <c r="U16" s="98">
        <f t="shared" si="0"/>
        <v>1.305</v>
      </c>
      <c r="V16" s="100">
        <f t="shared" si="7"/>
        <v>1200.0000000000011</v>
      </c>
    </row>
    <row r="17" spans="1:22" ht="12.75">
      <c r="A17" s="73">
        <v>12</v>
      </c>
      <c r="B17" s="81" t="s">
        <v>44</v>
      </c>
      <c r="C17" s="96"/>
      <c r="D17" s="97">
        <v>1</v>
      </c>
      <c r="E17" s="97">
        <v>12</v>
      </c>
      <c r="F17" s="97">
        <v>0</v>
      </c>
      <c r="G17" s="98">
        <f t="shared" si="8"/>
        <v>1.2</v>
      </c>
      <c r="H17" s="97">
        <v>14.4</v>
      </c>
      <c r="I17" s="97">
        <v>0</v>
      </c>
      <c r="J17" s="97">
        <v>21</v>
      </c>
      <c r="K17" s="97">
        <v>44</v>
      </c>
      <c r="L17" s="98">
        <f t="shared" si="2"/>
        <v>0.3622222222222222</v>
      </c>
      <c r="M17" s="97">
        <v>1</v>
      </c>
      <c r="N17" s="97">
        <v>34</v>
      </c>
      <c r="O17" s="97">
        <v>1</v>
      </c>
      <c r="P17" s="97">
        <v>14.8</v>
      </c>
      <c r="Q17" s="98">
        <f t="shared" si="3"/>
        <v>1.5669444444444445</v>
      </c>
      <c r="R17" s="99">
        <f t="shared" si="4"/>
        <v>1</v>
      </c>
      <c r="S17" s="99">
        <f t="shared" si="5"/>
        <v>12</v>
      </c>
      <c r="T17" s="99">
        <f t="shared" si="6"/>
        <v>17.00000000000006</v>
      </c>
      <c r="U17" s="98">
        <f t="shared" si="0"/>
        <v>1.2047222222222222</v>
      </c>
      <c r="V17" s="100">
        <f t="shared" si="7"/>
        <v>185.00000000000136</v>
      </c>
    </row>
    <row r="18" spans="1:22" ht="12.75">
      <c r="A18" s="73">
        <v>13</v>
      </c>
      <c r="B18" s="81" t="s">
        <v>51</v>
      </c>
      <c r="C18" s="96"/>
      <c r="D18" s="97">
        <v>1</v>
      </c>
      <c r="E18" s="97">
        <v>32</v>
      </c>
      <c r="F18" s="97">
        <v>40</v>
      </c>
      <c r="G18" s="98">
        <f t="shared" si="8"/>
        <v>1.5444444444444443</v>
      </c>
      <c r="H18" s="97">
        <v>19.3</v>
      </c>
      <c r="I18" s="97">
        <v>0</v>
      </c>
      <c r="J18" s="97">
        <v>22</v>
      </c>
      <c r="K18" s="97">
        <v>15</v>
      </c>
      <c r="L18" s="98">
        <f t="shared" si="2"/>
        <v>0.3708333333333333</v>
      </c>
      <c r="M18" s="97">
        <v>1</v>
      </c>
      <c r="N18" s="97">
        <v>43</v>
      </c>
      <c r="O18" s="97">
        <v>18</v>
      </c>
      <c r="P18" s="97">
        <v>17.1</v>
      </c>
      <c r="Q18" s="98">
        <f t="shared" si="3"/>
        <v>1.7216666666666667</v>
      </c>
      <c r="R18" s="99">
        <f t="shared" si="4"/>
        <v>1</v>
      </c>
      <c r="S18" s="99">
        <f t="shared" si="5"/>
        <v>21</v>
      </c>
      <c r="T18" s="99">
        <f t="shared" si="6"/>
        <v>3.0000000000000693</v>
      </c>
      <c r="U18" s="98">
        <f t="shared" si="0"/>
        <v>1.3508333333333333</v>
      </c>
      <c r="V18" s="100">
        <f t="shared" si="7"/>
        <v>4034.9999999999973</v>
      </c>
    </row>
    <row r="19" spans="1:22" ht="12.75">
      <c r="A19" s="73">
        <v>14</v>
      </c>
      <c r="B19" s="81" t="s">
        <v>45</v>
      </c>
      <c r="C19" s="96"/>
      <c r="D19" s="97">
        <v>1</v>
      </c>
      <c r="E19" s="97">
        <v>21</v>
      </c>
      <c r="F19" s="97">
        <v>30</v>
      </c>
      <c r="G19" s="98">
        <f t="shared" si="8"/>
        <v>1.3583333333333334</v>
      </c>
      <c r="H19" s="97">
        <v>16.5</v>
      </c>
      <c r="I19" s="97">
        <v>0</v>
      </c>
      <c r="J19" s="97">
        <v>22</v>
      </c>
      <c r="K19" s="97">
        <v>45</v>
      </c>
      <c r="L19" s="98">
        <f t="shared" si="2"/>
        <v>0.37916666666666665</v>
      </c>
      <c r="M19" s="97">
        <v>1</v>
      </c>
      <c r="N19" s="97">
        <v>42</v>
      </c>
      <c r="O19" s="97">
        <v>41</v>
      </c>
      <c r="P19" s="97">
        <v>16.9</v>
      </c>
      <c r="Q19" s="98">
        <f t="shared" si="3"/>
        <v>1.7113888888888888</v>
      </c>
      <c r="R19" s="99">
        <f t="shared" si="4"/>
        <v>1</v>
      </c>
      <c r="S19" s="99">
        <f t="shared" si="5"/>
        <v>19</v>
      </c>
      <c r="T19" s="99">
        <f t="shared" si="6"/>
        <v>55.99999999999996</v>
      </c>
      <c r="U19" s="98">
        <f t="shared" si="0"/>
        <v>1.3322222222222222</v>
      </c>
      <c r="V19" s="100">
        <f t="shared" si="7"/>
        <v>570.0000000000011</v>
      </c>
    </row>
    <row r="20" spans="1:22" ht="12.75">
      <c r="A20" s="73">
        <v>15</v>
      </c>
      <c r="B20" s="81" t="s">
        <v>49</v>
      </c>
      <c r="C20" s="96"/>
      <c r="D20" s="97">
        <v>1</v>
      </c>
      <c r="E20" s="97">
        <v>20</v>
      </c>
      <c r="F20" s="97">
        <v>0</v>
      </c>
      <c r="G20" s="98">
        <f t="shared" si="8"/>
        <v>1.3333333333333333</v>
      </c>
      <c r="H20" s="97">
        <v>17.7</v>
      </c>
      <c r="I20" s="97">
        <v>0</v>
      </c>
      <c r="J20" s="97">
        <v>23</v>
      </c>
      <c r="K20" s="97">
        <v>15</v>
      </c>
      <c r="L20" s="98">
        <f t="shared" si="2"/>
        <v>0.3875</v>
      </c>
      <c r="M20" s="97">
        <v>1</v>
      </c>
      <c r="N20" s="97">
        <v>46</v>
      </c>
      <c r="O20" s="97">
        <v>25</v>
      </c>
      <c r="P20" s="97">
        <v>16.9</v>
      </c>
      <c r="Q20" s="98">
        <f t="shared" si="3"/>
        <v>1.773611111111111</v>
      </c>
      <c r="R20" s="99">
        <f t="shared" si="4"/>
        <v>1</v>
      </c>
      <c r="S20" s="99">
        <f t="shared" si="5"/>
        <v>23</v>
      </c>
      <c r="T20" s="99">
        <f t="shared" si="6"/>
        <v>9.999999999999766</v>
      </c>
      <c r="U20" s="98">
        <f t="shared" si="0"/>
        <v>1.386111111111111</v>
      </c>
      <c r="V20" s="100">
        <f t="shared" si="7"/>
        <v>1150.0000000000007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 t="s">
        <v>56</v>
      </c>
      <c r="C24" s="96"/>
      <c r="D24" s="97">
        <v>1</v>
      </c>
      <c r="E24" s="97">
        <v>0</v>
      </c>
      <c r="F24" s="97">
        <v>0</v>
      </c>
      <c r="G24" s="98">
        <f t="shared" si="8"/>
        <v>1</v>
      </c>
      <c r="H24" s="97">
        <v>11</v>
      </c>
      <c r="I24" s="97">
        <v>0</v>
      </c>
      <c r="J24" s="97">
        <v>23</v>
      </c>
      <c r="K24" s="97">
        <v>30</v>
      </c>
      <c r="L24" s="98">
        <f t="shared" si="2"/>
        <v>0.3916666666666667</v>
      </c>
      <c r="M24" s="97">
        <v>1</v>
      </c>
      <c r="N24" s="97">
        <v>25</v>
      </c>
      <c r="O24" s="97">
        <v>39</v>
      </c>
      <c r="P24" s="97">
        <v>10</v>
      </c>
      <c r="Q24" s="98">
        <f t="shared" si="3"/>
        <v>1.4275</v>
      </c>
      <c r="R24" s="99">
        <f t="shared" si="4"/>
        <v>1</v>
      </c>
      <c r="S24" s="99">
        <f t="shared" si="5"/>
        <v>2</v>
      </c>
      <c r="T24" s="99">
        <f t="shared" si="6"/>
        <v>8.999999999999384</v>
      </c>
      <c r="U24" s="98">
        <f t="shared" si="0"/>
        <v>1.0358333333333332</v>
      </c>
      <c r="V24" s="100">
        <f t="shared" si="7"/>
        <v>894.9999999999969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2014-07-06T22:08:35Z</dcterms:modified>
  <cp:category/>
  <cp:version/>
  <cp:contentType/>
  <cp:contentStatus/>
</cp:coreProperties>
</file>